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450" activeTab="1"/>
  </bookViews>
  <sheets>
    <sheet name="F_Inputs" sheetId="1" r:id="rId1"/>
    <sheet name="Calc" sheetId="2" r:id="rId2"/>
    <sheet name="F_Outputs" sheetId="3" r:id="rId3"/>
  </sheets>
  <definedNames>
    <definedName name="_xlnm.Print_Area" localSheetId="1">Calc!$A$1:$J$34</definedName>
    <definedName name="_xlnm.Print_Area" localSheetId="0">F_Inputs!$A$1:$K$21</definedName>
    <definedName name="_xlnm.Print_Area" localSheetId="2">F_Outputs!$A$1:$K$11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2" l="1"/>
  <c r="H22" i="2"/>
  <c r="G22" i="2"/>
  <c r="F22" i="2"/>
  <c r="E22" i="2"/>
  <c r="D22" i="2"/>
  <c r="E11" i="2"/>
  <c r="F11" i="2"/>
  <c r="G11" i="2"/>
  <c r="H11" i="2"/>
  <c r="I11" i="2"/>
  <c r="D11" i="2"/>
  <c r="H4" i="2"/>
  <c r="I4" i="2"/>
  <c r="I10" i="2" l="1"/>
  <c r="H10" i="2"/>
  <c r="G10" i="2"/>
  <c r="F10" i="2"/>
  <c r="E10" i="2"/>
  <c r="D10" i="2"/>
  <c r="I8" i="2"/>
  <c r="H8" i="2"/>
  <c r="G8" i="2"/>
  <c r="F8" i="2"/>
  <c r="I7" i="2"/>
  <c r="H7" i="2"/>
  <c r="G7" i="2"/>
  <c r="F7" i="2"/>
  <c r="I30" i="2" l="1"/>
  <c r="I32" i="2" s="1"/>
  <c r="H30" i="2"/>
  <c r="H32" i="2" s="1"/>
  <c r="G30" i="2"/>
  <c r="G32" i="2" s="1"/>
  <c r="F30" i="2"/>
  <c r="F32" i="2" s="1"/>
  <c r="E30" i="2"/>
  <c r="I29" i="2"/>
  <c r="H29" i="2"/>
  <c r="G29" i="2"/>
  <c r="F29" i="2"/>
  <c r="E29" i="2"/>
  <c r="I28" i="2"/>
  <c r="H28" i="2"/>
  <c r="G28" i="2"/>
  <c r="F28" i="2"/>
  <c r="E28" i="2"/>
  <c r="I26" i="2"/>
  <c r="I27" i="2" s="1"/>
  <c r="I33" i="2" s="1"/>
  <c r="H26" i="2"/>
  <c r="H27" i="2" s="1"/>
  <c r="H33" i="2" s="1"/>
  <c r="G26" i="2"/>
  <c r="F26" i="2"/>
  <c r="F27" i="2" s="1"/>
  <c r="E26" i="2"/>
  <c r="E27" i="2" s="1"/>
  <c r="E33" i="2" s="1"/>
  <c r="D30" i="2"/>
  <c r="D32" i="2" s="1"/>
  <c r="D29" i="2"/>
  <c r="D28" i="2"/>
  <c r="D26" i="2"/>
  <c r="D25" i="2"/>
  <c r="E32" i="2"/>
  <c r="G27" i="2"/>
  <c r="I19" i="2"/>
  <c r="I21" i="2" s="1"/>
  <c r="H19" i="2"/>
  <c r="H21" i="2" s="1"/>
  <c r="G19" i="2"/>
  <c r="G21" i="2" s="1"/>
  <c r="F19" i="2"/>
  <c r="F21" i="2" s="1"/>
  <c r="E19" i="2"/>
  <c r="E21" i="2" s="1"/>
  <c r="I18" i="2"/>
  <c r="H18" i="2"/>
  <c r="G18" i="2"/>
  <c r="F18" i="2"/>
  <c r="E18" i="2"/>
  <c r="I17" i="2"/>
  <c r="H17" i="2"/>
  <c r="G17" i="2"/>
  <c r="F17" i="2"/>
  <c r="E17" i="2"/>
  <c r="D18" i="2"/>
  <c r="D19" i="2"/>
  <c r="D21" i="2" s="1"/>
  <c r="D17" i="2"/>
  <c r="I15" i="2"/>
  <c r="H15" i="2"/>
  <c r="H16" i="2" s="1"/>
  <c r="G15" i="2"/>
  <c r="G16" i="2" s="1"/>
  <c r="F15" i="2"/>
  <c r="E15" i="2"/>
  <c r="D15" i="2"/>
  <c r="D14" i="2"/>
  <c r="F6" i="3" s="1"/>
  <c r="E8" i="2"/>
  <c r="E7" i="2"/>
  <c r="I6" i="2"/>
  <c r="H6" i="2"/>
  <c r="G6" i="2"/>
  <c r="F6" i="2"/>
  <c r="E6" i="2"/>
  <c r="D7" i="2"/>
  <c r="D8" i="2"/>
  <c r="D6" i="2"/>
  <c r="I5" i="2"/>
  <c r="H5" i="2"/>
  <c r="G4" i="2"/>
  <c r="G5" i="2" s="1"/>
  <c r="F4" i="2"/>
  <c r="F5" i="2" s="1"/>
  <c r="E4" i="2"/>
  <c r="E5" i="2" s="1"/>
  <c r="D4" i="2"/>
  <c r="F5" i="3" s="1"/>
  <c r="D3" i="2"/>
  <c r="F4" i="3" s="1"/>
  <c r="F16" i="2" l="1"/>
  <c r="D27" i="2"/>
  <c r="D33" i="2" s="1"/>
  <c r="I5" i="3"/>
  <c r="F33" i="2"/>
  <c r="E16" i="2"/>
  <c r="G33" i="2"/>
  <c r="D5" i="2"/>
  <c r="J12" i="2" s="1"/>
  <c r="J5" i="3"/>
  <c r="D16" i="2"/>
  <c r="I16" i="2"/>
  <c r="G5" i="3"/>
  <c r="K5" i="3"/>
  <c r="H5" i="3"/>
  <c r="J23" i="2" l="1"/>
  <c r="K9" i="3" s="1"/>
  <c r="J34" i="2"/>
</calcChain>
</file>

<file path=xl/sharedStrings.xml><?xml version="1.0" encoding="utf-8"?>
<sst xmlns="http://schemas.openxmlformats.org/spreadsheetml/2006/main" count="279" uniqueCount="113">
  <si>
    <t>2014-15</t>
  </si>
  <si>
    <t>2015-16</t>
  </si>
  <si>
    <t>2016-17</t>
  </si>
  <si>
    <t>2017-18</t>
  </si>
  <si>
    <t>2018-19</t>
  </si>
  <si>
    <t>2019-20</t>
  </si>
  <si>
    <t>2014-20</t>
  </si>
  <si>
    <t>Water service</t>
  </si>
  <si>
    <t>Water: Forecast at previous review</t>
  </si>
  <si>
    <t>A7001W</t>
  </si>
  <si>
    <t>£m</t>
  </si>
  <si>
    <t>Water: Actual and current forecast sales</t>
  </si>
  <si>
    <t>BT39301PW</t>
  </si>
  <si>
    <t>£000</t>
  </si>
  <si>
    <t>Water: Impact of 50% of proceeds</t>
  </si>
  <si>
    <t>A7003W</t>
  </si>
  <si>
    <t>Water: WACC - fully post tax on notional structure</t>
  </si>
  <si>
    <t>A7004AW</t>
  </si>
  <si>
    <t>%</t>
  </si>
  <si>
    <t>RPI: Financial year average year on year %</t>
  </si>
  <si>
    <t>A7004BW</t>
  </si>
  <si>
    <t>Water: Discount rate (nominal)</t>
  </si>
  <si>
    <t>A7004W</t>
  </si>
  <si>
    <t>Water: Years for discounting purposes</t>
  </si>
  <si>
    <t>A7005YR</t>
  </si>
  <si>
    <t>nr</t>
  </si>
  <si>
    <t>Water: Discount factor</t>
  </si>
  <si>
    <t>A7005W</t>
  </si>
  <si>
    <t>ratio</t>
  </si>
  <si>
    <t>Water: PV effect of 50% of proceeds from disposals of interest in land</t>
  </si>
  <si>
    <t>A7006W</t>
  </si>
  <si>
    <t>Water: NPV effect of 50% of proceeds from disposals of interest in land</t>
  </si>
  <si>
    <t>A7010W</t>
  </si>
  <si>
    <t>Wastewater service</t>
  </si>
  <si>
    <t>Waste: Forecast at previous review</t>
  </si>
  <si>
    <t>A7001WW</t>
  </si>
  <si>
    <t>Waste: Actual and current forecast sales</t>
  </si>
  <si>
    <t>BT39301PS</t>
  </si>
  <si>
    <t>Waste: Impact of 50% of proceeds</t>
  </si>
  <si>
    <t>A7003WW</t>
  </si>
  <si>
    <t>Waste: WACC - fully post tax on notional structure</t>
  </si>
  <si>
    <t>A7004AWW</t>
  </si>
  <si>
    <t>A7004BWW</t>
  </si>
  <si>
    <t>Waste: Discount rate (nominal)</t>
  </si>
  <si>
    <t>A7004WW</t>
  </si>
  <si>
    <t>Waste: Years for discounting purposes</t>
  </si>
  <si>
    <t>Waste: Discount factor</t>
  </si>
  <si>
    <t>A7005WW</t>
  </si>
  <si>
    <t>Waste: PV effect of 50% of proceeds from disposals of interest in land</t>
  </si>
  <si>
    <t>A7006WW</t>
  </si>
  <si>
    <t>Waste: NPV effect of 50% of proceeds from disposals of interest in land</t>
  </si>
  <si>
    <t>A7010WW</t>
  </si>
  <si>
    <t>Acronym</t>
  </si>
  <si>
    <t>Reference</t>
  </si>
  <si>
    <t>Item description</t>
  </si>
  <si>
    <t>Unit</t>
  </si>
  <si>
    <t>Model</t>
  </si>
  <si>
    <t>C_A7001W_PR19PD003</t>
  </si>
  <si>
    <t>Forecast at previous review - water</t>
  </si>
  <si>
    <t>C_BT39301PW_PR19PD003</t>
  </si>
  <si>
    <t>Actual and current forecast sales - water</t>
  </si>
  <si>
    <t>C_A7001WW_PR19PD003</t>
  </si>
  <si>
    <t>Forecast at previous review - waste</t>
  </si>
  <si>
    <t>C_BT39301PS_PR19PD003</t>
  </si>
  <si>
    <t>Actual and current forecast sales - waste</t>
  </si>
  <si>
    <t>C_A7010W_PR19PD003</t>
  </si>
  <si>
    <t>NPV effect of 50% of proceeds from disposals of interest in land - water</t>
  </si>
  <si>
    <t>C_A7010WW_PR19PD003</t>
  </si>
  <si>
    <t>NPV effect of 50% of proceeds from disposals of interest in land - waste</t>
  </si>
  <si>
    <t>PR19QA_D0003_OUT_1</t>
  </si>
  <si>
    <t>Date &amp; Time for Model PR19D003 Land disposal</t>
  </si>
  <si>
    <t>PR19QA_D0003_OUT_2</t>
  </si>
  <si>
    <t>Name &amp; Path of Model PR19D003 Land disposal</t>
  </si>
  <si>
    <t>Text</t>
  </si>
  <si>
    <t>Price Review 2019</t>
  </si>
  <si>
    <t>PR19PD008 Residential retail.xlsx</t>
  </si>
  <si>
    <t>Dmmy control</t>
  </si>
  <si>
    <t>Dmmy: Forecast at previous review</t>
  </si>
  <si>
    <t>Dmmy: Actual and current forecast sales</t>
  </si>
  <si>
    <t>Dmmy: Impact of 50% of proceeds</t>
  </si>
  <si>
    <t>Dmmy: WACC - fully post tax on notional structure</t>
  </si>
  <si>
    <t>Dmmy: Discount rate (nominal)</t>
  </si>
  <si>
    <t>Dmmy: Years for discounting purposes</t>
  </si>
  <si>
    <t>Dmmy: Discount factor</t>
  </si>
  <si>
    <t>Dmmy: PV effect of 50% of proceeds from disposals of interest in land</t>
  </si>
  <si>
    <t>Dmmy: NPV effect of 50% of proceeds from disposals of interest in land</t>
  </si>
  <si>
    <t>PR19PD003_IN</t>
  </si>
  <si>
    <t>PR19 RUN 1: early view of past delivery</t>
  </si>
  <si>
    <t>Latest</t>
  </si>
  <si>
    <t>RCV midnight adjustment ~ land sales water - Forecast at previous review</t>
  </si>
  <si>
    <t>Proceeds from disposals of protected land - Water</t>
  </si>
  <si>
    <t>RCV midnight adjustment ~ land sales water - WACC - fully post tax on notional structure</t>
  </si>
  <si>
    <t>RCV midnight adjustment ~ land sales water - RPI: Financial year average year on year %</t>
  </si>
  <si>
    <t>RCV midnight adjustment ~ land sales water - Discount rate (nominal)</t>
  </si>
  <si>
    <t>RCV midnight adjustment ~ land sales wastewater - Forecast at previous review</t>
  </si>
  <si>
    <t>Proceeds from disposals of protected land - Wastewater</t>
  </si>
  <si>
    <t>RCV midnight adjustment ~ land sales wastewater - WACC - fully post tax on notional structure</t>
  </si>
  <si>
    <t>RCV midnight adjustment ~ land sales wastewater - RPI: Financial year average year on year %</t>
  </si>
  <si>
    <t>RCV midnight adjustment ~ land sales wastewater - Discount rate (nominal)</t>
  </si>
  <si>
    <t>A7001DMMY</t>
  </si>
  <si>
    <t>BT39301PTTT</t>
  </si>
  <si>
    <t>Land sales - Proceeds from disposals of protected land (TTT)</t>
  </si>
  <si>
    <t>A7004ADMMY</t>
  </si>
  <si>
    <t>A7004BDMMY</t>
  </si>
  <si>
    <t>A7004DMMY</t>
  </si>
  <si>
    <t>A7003DMMY</t>
  </si>
  <si>
    <t>A7005DMMY</t>
  </si>
  <si>
    <t>A7006DMMY</t>
  </si>
  <si>
    <t>A7010DMMY</t>
  </si>
  <si>
    <t>PR19PD003_OUT</t>
  </si>
  <si>
    <t>NES</t>
  </si>
  <si>
    <t/>
  </si>
  <si>
    <t>Corrected calculation to match Table A9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</si>
</sst>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164" fontId="2" fillId="3" borderId="1" xfId="1" applyNumberFormat="1" applyFont="1" applyFill="1" applyBorder="1" applyAlignment="1" applyProtection="1">
      <protection locked="0"/>
    </xf>
    <xf numFmtId="0" fontId="2" fillId="0" borderId="0" xfId="0" applyFont="1"/>
    <xf numFmtId="0" fontId="2" fillId="4" borderId="1" xfId="0" applyFont="1" applyFill="1" applyBorder="1"/>
    <xf numFmtId="164" fontId="2" fillId="2" borderId="1" xfId="0" applyNumberFormat="1" applyFont="1" applyFill="1" applyBorder="1"/>
    <xf numFmtId="164" fontId="2" fillId="0" borderId="0" xfId="0" applyNumberFormat="1" applyFont="1"/>
    <xf numFmtId="164" fontId="2" fillId="0" borderId="1" xfId="0" applyNumberFormat="1" applyFont="1" applyBorder="1"/>
    <xf numFmtId="10" fontId="2" fillId="2" borderId="1" xfId="1" applyNumberFormat="1" applyFont="1" applyFill="1" applyBorder="1"/>
    <xf numFmtId="164" fontId="2" fillId="0" borderId="1" xfId="0" applyNumberFormat="1" applyFont="1" applyBorder="1" applyAlignment="1">
      <alignment horizontal="right"/>
    </xf>
    <xf numFmtId="0" fontId="4" fillId="0" borderId="0" xfId="3" applyFont="1" applyBorder="1" applyAlignment="1"/>
    <xf numFmtId="0" fontId="2" fillId="0" borderId="0" xfId="2" applyFont="1" applyFill="1" applyBorder="1" applyAlignment="1">
      <alignment horizontal="left"/>
    </xf>
    <xf numFmtId="0" fontId="2" fillId="0" borderId="0" xfId="2" applyFont="1" applyBorder="1" applyAlignment="1"/>
    <xf numFmtId="0" fontId="2" fillId="0" borderId="0" xfId="4" applyFont="1" applyFill="1" applyBorder="1" applyAlignment="1">
      <alignment horizontal="left"/>
    </xf>
    <xf numFmtId="0" fontId="2" fillId="0" borderId="0" xfId="4" applyFont="1" applyFill="1" applyBorder="1" applyAlignment="1"/>
    <xf numFmtId="22" fontId="2" fillId="0" borderId="0" xfId="6" applyNumberFormat="1" applyFont="1" applyBorder="1" applyAlignment="1"/>
    <xf numFmtId="0" fontId="2" fillId="0" borderId="0" xfId="7" applyFont="1" applyFill="1" applyBorder="1" applyAlignment="1"/>
    <xf numFmtId="0" fontId="4" fillId="0" borderId="0" xfId="3" applyFont="1" applyBorder="1" applyAlignment="1">
      <alignment horizontal="left"/>
    </xf>
    <xf numFmtId="49" fontId="2" fillId="0" borderId="0" xfId="2" applyNumberFormat="1" applyFont="1" applyBorder="1" applyAlignment="1">
      <alignment horizontal="left"/>
    </xf>
    <xf numFmtId="0" fontId="2" fillId="0" borderId="0" xfId="5" applyFont="1" applyFill="1" applyBorder="1" applyAlignment="1">
      <alignment horizontal="left"/>
    </xf>
    <xf numFmtId="164" fontId="2" fillId="0" borderId="1" xfId="0" applyNumberFormat="1" applyFont="1" applyFill="1" applyBorder="1"/>
    <xf numFmtId="0" fontId="5" fillId="0" borderId="0" xfId="0" applyFont="1"/>
    <xf numFmtId="165" fontId="0" fillId="0" borderId="0" xfId="0" applyNumberFormat="1"/>
    <xf numFmtId="3" fontId="0" fillId="0" borderId="0" xfId="0" applyNumberFormat="1"/>
    <xf numFmtId="10" fontId="0" fillId="0" borderId="0" xfId="0" applyNumberFormat="1"/>
    <xf numFmtId="0" fontId="6" fillId="0" borderId="0" xfId="0" applyFont="1"/>
    <xf numFmtId="165" fontId="2" fillId="0" borderId="0" xfId="0" applyNumberFormat="1" applyFont="1"/>
    <xf numFmtId="165" fontId="2" fillId="0" borderId="0" xfId="0" applyNumberFormat="1" applyFont="1" applyFill="1"/>
    <xf numFmtId="164" fontId="2" fillId="5" borderId="1" xfId="0" applyNumberFormat="1" applyFont="1" applyFill="1" applyBorder="1" applyAlignment="1">
      <alignment horizontal="right"/>
    </xf>
    <xf numFmtId="0" fontId="2" fillId="5" borderId="0" xfId="0" applyFont="1" applyFill="1"/>
  </cellXfs>
  <cellStyles count="8">
    <cellStyle name="Normal" xfId="0" builtinId="0"/>
    <cellStyle name="Normal 12" xfId="6"/>
    <cellStyle name="Normal 2 5" xfId="3"/>
    <cellStyle name="Normal 3 2" xfId="2"/>
    <cellStyle name="Normal 7 2" xfId="7"/>
    <cellStyle name="Normal 7 5" xfId="4"/>
    <cellStyle name="Normal 7 7" xfId="5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workbookViewId="0">
      <selection activeCell="F13" sqref="F13"/>
    </sheetView>
  </sheetViews>
  <sheetFormatPr defaultRowHeight="14.25" x14ac:dyDescent="0.2"/>
  <cols>
    <col min="1" max="1" width="4.625" customWidth="1"/>
    <col min="2" max="2" width="7.875" customWidth="1"/>
    <col min="3" max="3" width="62.625" customWidth="1"/>
    <col min="4" max="4" width="3.5" customWidth="1"/>
    <col min="5" max="5" width="16.25" bestFit="1" customWidth="1"/>
    <col min="6" max="11" width="7.375" customWidth="1"/>
  </cols>
  <sheetData>
    <row r="1" spans="1:11" x14ac:dyDescent="0.2">
      <c r="C1" t="s">
        <v>86</v>
      </c>
    </row>
    <row r="2" spans="1:11" x14ac:dyDescent="0.2">
      <c r="A2" t="s">
        <v>52</v>
      </c>
      <c r="B2" t="s">
        <v>53</v>
      </c>
      <c r="C2" t="s">
        <v>54</v>
      </c>
      <c r="D2" t="s">
        <v>55</v>
      </c>
      <c r="E2" t="s">
        <v>56</v>
      </c>
      <c r="F2" t="s">
        <v>0</v>
      </c>
      <c r="G2" t="s">
        <v>1</v>
      </c>
      <c r="H2" t="s">
        <v>2</v>
      </c>
      <c r="I2" t="s">
        <v>3</v>
      </c>
      <c r="J2" t="s">
        <v>4</v>
      </c>
      <c r="K2" t="s">
        <v>5</v>
      </c>
    </row>
    <row r="4" spans="1:11" x14ac:dyDescent="0.2">
      <c r="F4" t="s">
        <v>74</v>
      </c>
      <c r="G4" t="s">
        <v>74</v>
      </c>
      <c r="H4" t="s">
        <v>74</v>
      </c>
      <c r="I4" t="s">
        <v>74</v>
      </c>
      <c r="J4" t="s">
        <v>74</v>
      </c>
      <c r="K4" t="s">
        <v>74</v>
      </c>
    </row>
    <row r="5" spans="1:11" x14ac:dyDescent="0.2">
      <c r="F5" t="s">
        <v>87</v>
      </c>
      <c r="G5" t="s">
        <v>87</v>
      </c>
      <c r="H5" t="s">
        <v>87</v>
      </c>
      <c r="I5" t="s">
        <v>87</v>
      </c>
      <c r="J5" t="s">
        <v>87</v>
      </c>
      <c r="K5" t="s">
        <v>87</v>
      </c>
    </row>
    <row r="6" spans="1:11" x14ac:dyDescent="0.2">
      <c r="F6" t="s">
        <v>88</v>
      </c>
      <c r="G6" t="s">
        <v>88</v>
      </c>
      <c r="H6" t="s">
        <v>88</v>
      </c>
      <c r="I6" t="s">
        <v>88</v>
      </c>
      <c r="J6" t="s">
        <v>88</v>
      </c>
      <c r="K6" t="s">
        <v>88</v>
      </c>
    </row>
    <row r="7" spans="1:11" x14ac:dyDescent="0.2">
      <c r="A7" t="s">
        <v>110</v>
      </c>
      <c r="B7" t="s">
        <v>9</v>
      </c>
      <c r="C7" t="s">
        <v>89</v>
      </c>
      <c r="D7" t="s">
        <v>10</v>
      </c>
      <c r="E7" t="s">
        <v>74</v>
      </c>
      <c r="F7" s="21">
        <v>0.98299999999999998</v>
      </c>
      <c r="G7" s="21" t="s">
        <v>111</v>
      </c>
      <c r="H7" s="21" t="s">
        <v>111</v>
      </c>
      <c r="I7" s="21" t="s">
        <v>111</v>
      </c>
      <c r="J7" s="21" t="s">
        <v>111</v>
      </c>
      <c r="K7" s="21" t="s">
        <v>111</v>
      </c>
    </row>
    <row r="8" spans="1:11" x14ac:dyDescent="0.2">
      <c r="A8" t="s">
        <v>110</v>
      </c>
      <c r="B8" t="s">
        <v>12</v>
      </c>
      <c r="C8" t="s">
        <v>90</v>
      </c>
      <c r="D8" t="s">
        <v>13</v>
      </c>
      <c r="E8" t="s">
        <v>74</v>
      </c>
      <c r="F8" s="22">
        <v>2639</v>
      </c>
      <c r="G8" s="22">
        <v>1694</v>
      </c>
      <c r="H8" s="22">
        <v>648</v>
      </c>
      <c r="I8" s="22">
        <v>1032</v>
      </c>
      <c r="J8" s="22">
        <v>3131.6390000000001</v>
      </c>
      <c r="K8" s="22">
        <v>1125.6669999999999</v>
      </c>
    </row>
    <row r="9" spans="1:11" x14ac:dyDescent="0.2">
      <c r="A9" t="s">
        <v>110</v>
      </c>
      <c r="B9" t="s">
        <v>17</v>
      </c>
      <c r="C9" t="s">
        <v>91</v>
      </c>
      <c r="D9" t="s">
        <v>18</v>
      </c>
      <c r="E9" t="s">
        <v>74</v>
      </c>
      <c r="F9" s="23">
        <v>3.5999999999999997E-2</v>
      </c>
      <c r="G9" s="23">
        <v>3.5999999999999997E-2</v>
      </c>
      <c r="H9" s="23">
        <v>3.5999999999999997E-2</v>
      </c>
      <c r="I9" s="23">
        <v>3.5999999999999997E-2</v>
      </c>
      <c r="J9" s="23">
        <v>3.5999999999999997E-2</v>
      </c>
      <c r="K9" s="23">
        <v>3.5999999999999997E-2</v>
      </c>
    </row>
    <row r="10" spans="1:11" x14ac:dyDescent="0.2">
      <c r="A10" t="s">
        <v>110</v>
      </c>
      <c r="B10" t="s">
        <v>20</v>
      </c>
      <c r="C10" t="s">
        <v>92</v>
      </c>
      <c r="D10" t="s">
        <v>18</v>
      </c>
      <c r="E10" t="s">
        <v>74</v>
      </c>
      <c r="F10" s="23">
        <v>2.6089974371360999E-2</v>
      </c>
      <c r="G10" s="23">
        <v>2.6089974371360999E-2</v>
      </c>
      <c r="H10" s="23">
        <v>2.6089974371360999E-2</v>
      </c>
      <c r="I10" s="23">
        <v>2.6089974371360999E-2</v>
      </c>
      <c r="J10" s="23">
        <v>2.6089974371360999E-2</v>
      </c>
      <c r="K10" s="23">
        <v>2.6089974371360999E-2</v>
      </c>
    </row>
    <row r="11" spans="1:11" x14ac:dyDescent="0.2">
      <c r="A11" t="s">
        <v>110</v>
      </c>
      <c r="B11" t="s">
        <v>22</v>
      </c>
      <c r="C11" t="s">
        <v>93</v>
      </c>
      <c r="D11" t="s">
        <v>18</v>
      </c>
      <c r="E11" t="s">
        <v>74</v>
      </c>
      <c r="F11" s="23">
        <v>6.2089974371360997E-2</v>
      </c>
      <c r="G11" s="23">
        <v>6.2089974371360997E-2</v>
      </c>
      <c r="H11" s="23">
        <v>6.2089974371360997E-2</v>
      </c>
      <c r="I11" s="23">
        <v>6.2089974371360997E-2</v>
      </c>
      <c r="J11" s="23">
        <v>6.2089974371360997E-2</v>
      </c>
      <c r="K11" s="23">
        <v>6.2089974371360997E-2</v>
      </c>
    </row>
    <row r="12" spans="1:11" x14ac:dyDescent="0.2">
      <c r="A12" t="s">
        <v>110</v>
      </c>
      <c r="B12" t="s">
        <v>35</v>
      </c>
      <c r="C12" t="s">
        <v>94</v>
      </c>
      <c r="D12" t="s">
        <v>10</v>
      </c>
      <c r="E12" t="s">
        <v>74</v>
      </c>
      <c r="F12" s="21">
        <v>0.88300000000000001</v>
      </c>
      <c r="G12" s="21" t="s">
        <v>111</v>
      </c>
      <c r="H12" s="21" t="s">
        <v>111</v>
      </c>
      <c r="I12" s="21" t="s">
        <v>111</v>
      </c>
      <c r="J12" s="21" t="s">
        <v>111</v>
      </c>
      <c r="K12" s="21" t="s">
        <v>111</v>
      </c>
    </row>
    <row r="13" spans="1:11" x14ac:dyDescent="0.2">
      <c r="A13" t="s">
        <v>110</v>
      </c>
      <c r="B13" t="s">
        <v>37</v>
      </c>
      <c r="C13" t="s">
        <v>95</v>
      </c>
      <c r="D13" t="s">
        <v>13</v>
      </c>
      <c r="E13" t="s">
        <v>74</v>
      </c>
      <c r="F13" s="21">
        <v>13</v>
      </c>
      <c r="G13" s="21">
        <v>16</v>
      </c>
      <c r="H13" s="21">
        <v>13</v>
      </c>
      <c r="I13" s="21">
        <v>27</v>
      </c>
      <c r="J13" s="21">
        <v>17.667000000000002</v>
      </c>
      <c r="K13" s="21">
        <v>17.667000000000002</v>
      </c>
    </row>
    <row r="14" spans="1:11" x14ac:dyDescent="0.2">
      <c r="A14" t="s">
        <v>110</v>
      </c>
      <c r="B14" t="s">
        <v>41</v>
      </c>
      <c r="C14" t="s">
        <v>96</v>
      </c>
      <c r="D14" t="s">
        <v>18</v>
      </c>
      <c r="E14" t="s">
        <v>74</v>
      </c>
      <c r="F14" s="23">
        <v>3.5999999999999997E-2</v>
      </c>
      <c r="G14" s="23">
        <v>3.5999999999999997E-2</v>
      </c>
      <c r="H14" s="23">
        <v>3.5999999999999997E-2</v>
      </c>
      <c r="I14" s="23">
        <v>3.5999999999999997E-2</v>
      </c>
      <c r="J14" s="23">
        <v>3.5999999999999997E-2</v>
      </c>
      <c r="K14" s="23">
        <v>3.5999999999999997E-2</v>
      </c>
    </row>
    <row r="15" spans="1:11" x14ac:dyDescent="0.2">
      <c r="A15" t="s">
        <v>110</v>
      </c>
      <c r="B15" t="s">
        <v>42</v>
      </c>
      <c r="C15" t="s">
        <v>97</v>
      </c>
      <c r="D15" t="s">
        <v>18</v>
      </c>
      <c r="E15" t="s">
        <v>74</v>
      </c>
      <c r="F15" s="23">
        <v>2.6089974371360999E-2</v>
      </c>
      <c r="G15" s="23">
        <v>2.6089974371360999E-2</v>
      </c>
      <c r="H15" s="23">
        <v>2.6089974371360999E-2</v>
      </c>
      <c r="I15" s="23">
        <v>2.6089974371360999E-2</v>
      </c>
      <c r="J15" s="23">
        <v>2.6089974371360999E-2</v>
      </c>
      <c r="K15" s="23">
        <v>2.6089974371360999E-2</v>
      </c>
    </row>
    <row r="16" spans="1:11" x14ac:dyDescent="0.2">
      <c r="A16" t="s">
        <v>110</v>
      </c>
      <c r="B16" t="s">
        <v>44</v>
      </c>
      <c r="C16" t="s">
        <v>98</v>
      </c>
      <c r="D16" t="s">
        <v>18</v>
      </c>
      <c r="E16" t="s">
        <v>74</v>
      </c>
      <c r="F16" s="23">
        <v>6.2089974371360997E-2</v>
      </c>
      <c r="G16" s="23">
        <v>6.2089974371360997E-2</v>
      </c>
      <c r="H16" s="23">
        <v>6.2089974371360997E-2</v>
      </c>
      <c r="I16" s="23">
        <v>6.2089974371360997E-2</v>
      </c>
      <c r="J16" s="23">
        <v>6.2089974371360997E-2</v>
      </c>
      <c r="K16" s="23">
        <v>6.2089974371360997E-2</v>
      </c>
    </row>
    <row r="17" spans="1:11" x14ac:dyDescent="0.2">
      <c r="A17" t="s">
        <v>110</v>
      </c>
      <c r="B17" t="s">
        <v>99</v>
      </c>
      <c r="C17" t="s">
        <v>94</v>
      </c>
      <c r="D17" t="s">
        <v>10</v>
      </c>
      <c r="E17" t="s">
        <v>74</v>
      </c>
      <c r="F17" s="21"/>
      <c r="G17" s="21"/>
      <c r="H17" s="21"/>
      <c r="I17" s="21"/>
      <c r="J17" s="21"/>
      <c r="K17" s="21"/>
    </row>
    <row r="18" spans="1:11" x14ac:dyDescent="0.2">
      <c r="A18" t="s">
        <v>110</v>
      </c>
      <c r="B18" t="s">
        <v>100</v>
      </c>
      <c r="C18" t="s">
        <v>101</v>
      </c>
      <c r="D18" t="s">
        <v>13</v>
      </c>
      <c r="E18" t="s">
        <v>74</v>
      </c>
      <c r="F18" s="21"/>
      <c r="G18" s="21"/>
      <c r="H18" s="21"/>
      <c r="I18" s="21"/>
      <c r="J18" s="21"/>
      <c r="K18" s="21"/>
    </row>
    <row r="19" spans="1:11" x14ac:dyDescent="0.2">
      <c r="A19" t="s">
        <v>110</v>
      </c>
      <c r="B19" t="s">
        <v>102</v>
      </c>
      <c r="C19" t="s">
        <v>96</v>
      </c>
      <c r="D19" t="s">
        <v>18</v>
      </c>
      <c r="E19" t="s">
        <v>74</v>
      </c>
      <c r="F19" s="23"/>
      <c r="G19" s="23"/>
      <c r="H19" s="23"/>
      <c r="I19" s="23"/>
      <c r="J19" s="23"/>
      <c r="K19" s="23"/>
    </row>
    <row r="20" spans="1:11" x14ac:dyDescent="0.2">
      <c r="A20" t="s">
        <v>110</v>
      </c>
      <c r="B20" t="s">
        <v>103</v>
      </c>
      <c r="C20" t="s">
        <v>97</v>
      </c>
      <c r="D20" t="s">
        <v>18</v>
      </c>
      <c r="E20" t="s">
        <v>74</v>
      </c>
      <c r="F20" s="23"/>
      <c r="G20" s="23"/>
      <c r="H20" s="23"/>
      <c r="I20" s="23"/>
      <c r="J20" s="23"/>
      <c r="K20" s="23"/>
    </row>
    <row r="21" spans="1:11" x14ac:dyDescent="0.2">
      <c r="A21" t="s">
        <v>110</v>
      </c>
      <c r="B21" t="s">
        <v>104</v>
      </c>
      <c r="C21" t="s">
        <v>98</v>
      </c>
      <c r="D21" t="s">
        <v>18</v>
      </c>
      <c r="E21" t="s">
        <v>74</v>
      </c>
      <c r="F21" s="23"/>
      <c r="G21" s="23"/>
      <c r="H21" s="23"/>
      <c r="I21" s="23"/>
      <c r="J21" s="23"/>
      <c r="K21" s="23"/>
    </row>
  </sheetData>
  <pageMargins left="0.70866141732283472" right="0.70866141732283472" top="0.74803149606299213" bottom="0.74803149606299213" header="0.31496062992125984" footer="0.31496062992125984"/>
  <pageSetup paperSize="9" scale="92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workbookViewId="0">
      <selection activeCell="D22" sqref="D22"/>
    </sheetView>
  </sheetViews>
  <sheetFormatPr defaultColWidth="9" defaultRowHeight="12.75" x14ac:dyDescent="0.2"/>
  <cols>
    <col min="1" max="1" width="60.375" style="2" bestFit="1" customWidth="1"/>
    <col min="2" max="2" width="11.375" style="2" bestFit="1" customWidth="1"/>
    <col min="3" max="3" width="4.875" style="2" bestFit="1" customWidth="1"/>
    <col min="4" max="16384" width="9" style="2"/>
  </cols>
  <sheetData>
    <row r="1" spans="1:14" x14ac:dyDescent="0.2">
      <c r="D1" s="3" t="s">
        <v>0</v>
      </c>
      <c r="E1" s="3" t="s">
        <v>1</v>
      </c>
      <c r="F1" s="3" t="s">
        <v>2</v>
      </c>
      <c r="G1" s="3" t="s">
        <v>3</v>
      </c>
      <c r="H1" s="3" t="s">
        <v>4</v>
      </c>
      <c r="I1" s="3" t="s">
        <v>5</v>
      </c>
      <c r="J1" s="3" t="s">
        <v>6</v>
      </c>
    </row>
    <row r="2" spans="1:14" x14ac:dyDescent="0.2">
      <c r="A2" s="20" t="s">
        <v>7</v>
      </c>
    </row>
    <row r="3" spans="1:14" x14ac:dyDescent="0.2">
      <c r="A3" s="2" t="s">
        <v>8</v>
      </c>
      <c r="B3" s="2" t="s">
        <v>9</v>
      </c>
      <c r="C3" s="2" t="s">
        <v>10</v>
      </c>
      <c r="D3" s="4">
        <f>F_Inputs!F7</f>
        <v>0.98299999999999998</v>
      </c>
      <c r="E3" s="5"/>
      <c r="F3" s="5"/>
      <c r="G3" s="5"/>
      <c r="H3" s="5"/>
      <c r="I3" s="5"/>
      <c r="J3" s="5"/>
    </row>
    <row r="4" spans="1:14" x14ac:dyDescent="0.2">
      <c r="A4" s="2" t="s">
        <v>11</v>
      </c>
      <c r="B4" s="2" t="s">
        <v>12</v>
      </c>
      <c r="C4" s="2" t="s">
        <v>13</v>
      </c>
      <c r="D4" s="4">
        <f>F_Inputs!F8</f>
        <v>2639</v>
      </c>
      <c r="E4" s="4">
        <f>F_Inputs!G8</f>
        <v>1694</v>
      </c>
      <c r="F4" s="4">
        <f>F_Inputs!H8</f>
        <v>648</v>
      </c>
      <c r="G4" s="4">
        <f>F_Inputs!I8</f>
        <v>1032</v>
      </c>
      <c r="H4" s="4">
        <f>F_Inputs!J8</f>
        <v>3131.6390000000001</v>
      </c>
      <c r="I4" s="4">
        <f>F_Inputs!K8</f>
        <v>1125.6669999999999</v>
      </c>
      <c r="J4" s="5"/>
    </row>
    <row r="5" spans="1:14" x14ac:dyDescent="0.2">
      <c r="A5" s="2" t="s">
        <v>14</v>
      </c>
      <c r="B5" s="2" t="s">
        <v>15</v>
      </c>
      <c r="C5" s="2" t="s">
        <v>10</v>
      </c>
      <c r="D5" s="6">
        <f xml:space="preserve"> (D4/1000 - D3) / 2</f>
        <v>0.82799999999999985</v>
      </c>
      <c r="E5" s="6">
        <f t="shared" ref="E5:I5" si="0" xml:space="preserve"> (E4/1000 - E3) / 2</f>
        <v>0.84699999999999998</v>
      </c>
      <c r="F5" s="6">
        <f t="shared" si="0"/>
        <v>0.32400000000000001</v>
      </c>
      <c r="G5" s="6">
        <f t="shared" si="0"/>
        <v>0.51600000000000001</v>
      </c>
      <c r="H5" s="6">
        <f t="shared" si="0"/>
        <v>1.5658195000000001</v>
      </c>
      <c r="I5" s="6">
        <f t="shared" si="0"/>
        <v>0.56283349999999999</v>
      </c>
      <c r="J5" s="5"/>
    </row>
    <row r="6" spans="1:14" x14ac:dyDescent="0.2">
      <c r="A6" s="2" t="s">
        <v>16</v>
      </c>
      <c r="B6" s="2" t="s">
        <v>17</v>
      </c>
      <c r="C6" s="2" t="s">
        <v>18</v>
      </c>
      <c r="D6" s="7">
        <f>F_Inputs!F9</f>
        <v>3.5999999999999997E-2</v>
      </c>
      <c r="E6" s="7">
        <f>F_Inputs!G9</f>
        <v>3.5999999999999997E-2</v>
      </c>
      <c r="F6" s="7">
        <f>F_Inputs!H9</f>
        <v>3.5999999999999997E-2</v>
      </c>
      <c r="G6" s="7">
        <f>F_Inputs!I9</f>
        <v>3.5999999999999997E-2</v>
      </c>
      <c r="H6" s="7">
        <f>F_Inputs!J9</f>
        <v>3.5999999999999997E-2</v>
      </c>
      <c r="I6" s="7">
        <f>F_Inputs!K9</f>
        <v>3.5999999999999997E-2</v>
      </c>
      <c r="J6" s="5"/>
    </row>
    <row r="7" spans="1:14" x14ac:dyDescent="0.2">
      <c r="A7" s="2" t="s">
        <v>19</v>
      </c>
      <c r="B7" s="2" t="s">
        <v>20</v>
      </c>
      <c r="C7" s="2" t="s">
        <v>18</v>
      </c>
      <c r="D7" s="7">
        <f>F_Inputs!F10</f>
        <v>2.6089974371360999E-2</v>
      </c>
      <c r="E7" s="7">
        <f>F_Inputs!G10</f>
        <v>2.6089974371360999E-2</v>
      </c>
      <c r="F7" s="7">
        <f>F_Inputs!H10</f>
        <v>2.6089974371360999E-2</v>
      </c>
      <c r="G7" s="7">
        <f>F_Inputs!I10</f>
        <v>2.6089974371360999E-2</v>
      </c>
      <c r="H7" s="7">
        <f>F_Inputs!J10</f>
        <v>2.6089974371360999E-2</v>
      </c>
      <c r="I7" s="7">
        <f>F_Inputs!K10</f>
        <v>2.6089974371360999E-2</v>
      </c>
      <c r="J7" s="5" t="s">
        <v>111</v>
      </c>
      <c r="K7" s="2" t="s">
        <v>111</v>
      </c>
    </row>
    <row r="8" spans="1:14" x14ac:dyDescent="0.2">
      <c r="A8" s="2" t="s">
        <v>21</v>
      </c>
      <c r="B8" s="2" t="s">
        <v>22</v>
      </c>
      <c r="C8" s="2" t="s">
        <v>18</v>
      </c>
      <c r="D8" s="7">
        <f>F_Inputs!F11</f>
        <v>6.2089974371360997E-2</v>
      </c>
      <c r="E8" s="7">
        <f>F_Inputs!G11</f>
        <v>6.2089974371360997E-2</v>
      </c>
      <c r="F8" s="7">
        <f>F_Inputs!H11</f>
        <v>6.2089974371360997E-2</v>
      </c>
      <c r="G8" s="7">
        <f>F_Inputs!I11</f>
        <v>6.2089974371360997E-2</v>
      </c>
      <c r="H8" s="7">
        <f>F_Inputs!J11</f>
        <v>6.2089974371360997E-2</v>
      </c>
      <c r="I8" s="7">
        <f>F_Inputs!K11</f>
        <v>6.2089974371360997E-2</v>
      </c>
      <c r="J8" s="5"/>
    </row>
    <row r="9" spans="1:14" x14ac:dyDescent="0.2">
      <c r="A9" s="2" t="s">
        <v>23</v>
      </c>
      <c r="B9" s="2" t="s">
        <v>24</v>
      </c>
      <c r="C9" s="2" t="s">
        <v>25</v>
      </c>
      <c r="D9" s="1">
        <v>-3</v>
      </c>
      <c r="E9" s="1">
        <v>-2</v>
      </c>
      <c r="F9" s="1">
        <v>-1</v>
      </c>
      <c r="G9" s="1">
        <v>0</v>
      </c>
      <c r="H9" s="1">
        <v>1</v>
      </c>
      <c r="I9" s="1">
        <v>2</v>
      </c>
      <c r="J9" s="5"/>
    </row>
    <row r="10" spans="1:14" x14ac:dyDescent="0.2">
      <c r="A10" s="2" t="s">
        <v>26</v>
      </c>
      <c r="B10" s="2" t="s">
        <v>27</v>
      </c>
      <c r="C10" s="2" t="s">
        <v>28</v>
      </c>
      <c r="D10" s="8">
        <f xml:space="preserve"> (1 + D8) ^ (D9)</f>
        <v>0.83467243660889656</v>
      </c>
      <c r="E10" s="8">
        <f t="shared" ref="E10:I10" si="1" xml:space="preserve"> (1 + E8) ^ (E9)</f>
        <v>0.88649722680642429</v>
      </c>
      <c r="F10" s="8">
        <f t="shared" si="1"/>
        <v>0.94153981689911781</v>
      </c>
      <c r="G10" s="8">
        <f t="shared" si="1"/>
        <v>1</v>
      </c>
      <c r="H10" s="8">
        <f t="shared" si="1"/>
        <v>1.062089974371361</v>
      </c>
      <c r="I10" s="8">
        <f t="shared" si="1"/>
        <v>1.1280351136601583</v>
      </c>
      <c r="J10" s="5"/>
    </row>
    <row r="11" spans="1:14" x14ac:dyDescent="0.2">
      <c r="A11" s="2" t="s">
        <v>29</v>
      </c>
      <c r="B11" s="2" t="s">
        <v>30</v>
      </c>
      <c r="C11" s="2" t="s">
        <v>10</v>
      </c>
      <c r="D11" s="27">
        <f>D5/D10</f>
        <v>0.99200592194465476</v>
      </c>
      <c r="E11" s="27">
        <f t="shared" ref="E11:I11" si="2">E5/E10</f>
        <v>0.95544574127015414</v>
      </c>
      <c r="F11" s="27">
        <f t="shared" si="2"/>
        <v>0.34411715169632101</v>
      </c>
      <c r="G11" s="27">
        <f t="shared" si="2"/>
        <v>0.51600000000000001</v>
      </c>
      <c r="H11" s="27">
        <f t="shared" si="2"/>
        <v>1.4742814053270683</v>
      </c>
      <c r="I11" s="27">
        <f t="shared" si="2"/>
        <v>0.49895033690375362</v>
      </c>
      <c r="J11" s="5"/>
      <c r="K11" s="28" t="s">
        <v>112</v>
      </c>
      <c r="L11" s="28"/>
      <c r="M11" s="28"/>
      <c r="N11" s="28"/>
    </row>
    <row r="12" spans="1:14" x14ac:dyDescent="0.2">
      <c r="A12" s="2" t="s">
        <v>31</v>
      </c>
      <c r="B12" s="2" t="s">
        <v>32</v>
      </c>
      <c r="C12" s="2" t="s">
        <v>10</v>
      </c>
      <c r="D12" s="5"/>
      <c r="E12" s="5"/>
      <c r="F12" s="5"/>
      <c r="G12" s="5"/>
      <c r="H12" s="5"/>
      <c r="I12" s="5"/>
      <c r="J12" s="19">
        <f>-1 * SUM(D11:I11)</f>
        <v>-4.7808005571419514</v>
      </c>
    </row>
    <row r="13" spans="1:14" x14ac:dyDescent="0.2">
      <c r="A13" s="20" t="s">
        <v>33</v>
      </c>
      <c r="D13" s="5"/>
      <c r="E13" s="5"/>
      <c r="F13" s="5"/>
      <c r="G13" s="5"/>
      <c r="H13" s="5"/>
      <c r="I13" s="5"/>
      <c r="J13" s="5"/>
    </row>
    <row r="14" spans="1:14" x14ac:dyDescent="0.2">
      <c r="A14" s="2" t="s">
        <v>34</v>
      </c>
      <c r="B14" s="2" t="s">
        <v>35</v>
      </c>
      <c r="C14" s="2" t="s">
        <v>10</v>
      </c>
      <c r="D14" s="4">
        <f>F_Inputs!F12</f>
        <v>0.88300000000000001</v>
      </c>
      <c r="E14" s="5"/>
      <c r="F14" s="5"/>
      <c r="G14" s="5"/>
      <c r="H14" s="5"/>
      <c r="I14" s="5"/>
      <c r="J14" s="5"/>
    </row>
    <row r="15" spans="1:14" x14ac:dyDescent="0.2">
      <c r="A15" s="2" t="s">
        <v>36</v>
      </c>
      <c r="B15" s="2" t="s">
        <v>37</v>
      </c>
      <c r="C15" s="2" t="s">
        <v>13</v>
      </c>
      <c r="D15" s="4">
        <f>F_Inputs!F13</f>
        <v>13</v>
      </c>
      <c r="E15" s="4">
        <f>F_Inputs!G13</f>
        <v>16</v>
      </c>
      <c r="F15" s="4">
        <f>F_Inputs!H13</f>
        <v>13</v>
      </c>
      <c r="G15" s="4">
        <f>F_Inputs!I13</f>
        <v>27</v>
      </c>
      <c r="H15" s="4">
        <f>F_Inputs!J13</f>
        <v>17.667000000000002</v>
      </c>
      <c r="I15" s="4">
        <f>F_Inputs!K13</f>
        <v>17.667000000000002</v>
      </c>
      <c r="J15" s="5"/>
    </row>
    <row r="16" spans="1:14" x14ac:dyDescent="0.2">
      <c r="A16" s="2" t="s">
        <v>38</v>
      </c>
      <c r="B16" s="2" t="s">
        <v>39</v>
      </c>
      <c r="C16" s="2" t="s">
        <v>10</v>
      </c>
      <c r="D16" s="6">
        <f xml:space="preserve"> (D15/1000 - D14) / 2</f>
        <v>-0.435</v>
      </c>
      <c r="E16" s="6">
        <f t="shared" ref="E16" si="3" xml:space="preserve"> (E15/1000 - E14) / 2</f>
        <v>8.0000000000000002E-3</v>
      </c>
      <c r="F16" s="6">
        <f t="shared" ref="F16" si="4" xml:space="preserve"> (F15/1000 - F14) / 2</f>
        <v>6.4999999999999997E-3</v>
      </c>
      <c r="G16" s="6">
        <f t="shared" ref="G16" si="5" xml:space="preserve"> (G15/1000 - G14) / 2</f>
        <v>1.35E-2</v>
      </c>
      <c r="H16" s="6">
        <f t="shared" ref="H16" si="6" xml:space="preserve"> (H15/1000 - H14) / 2</f>
        <v>8.8335000000000011E-3</v>
      </c>
      <c r="I16" s="6">
        <f t="shared" ref="I16" si="7" xml:space="preserve"> (I15/1000 - I14) / 2</f>
        <v>8.8335000000000011E-3</v>
      </c>
      <c r="J16" s="5"/>
    </row>
    <row r="17" spans="1:14" x14ac:dyDescent="0.2">
      <c r="A17" s="2" t="s">
        <v>40</v>
      </c>
      <c r="B17" s="2" t="s">
        <v>41</v>
      </c>
      <c r="C17" s="2" t="s">
        <v>18</v>
      </c>
      <c r="D17" s="7">
        <f>F_Inputs!F14</f>
        <v>3.5999999999999997E-2</v>
      </c>
      <c r="E17" s="7">
        <f>F_Inputs!G14</f>
        <v>3.5999999999999997E-2</v>
      </c>
      <c r="F17" s="7">
        <f>F_Inputs!H14</f>
        <v>3.5999999999999997E-2</v>
      </c>
      <c r="G17" s="7">
        <f>F_Inputs!I14</f>
        <v>3.5999999999999997E-2</v>
      </c>
      <c r="H17" s="7">
        <f>F_Inputs!J14</f>
        <v>3.5999999999999997E-2</v>
      </c>
      <c r="I17" s="7">
        <f>F_Inputs!K14</f>
        <v>3.5999999999999997E-2</v>
      </c>
      <c r="J17" s="5"/>
    </row>
    <row r="18" spans="1:14" x14ac:dyDescent="0.2">
      <c r="A18" s="2" t="s">
        <v>19</v>
      </c>
      <c r="B18" s="2" t="s">
        <v>42</v>
      </c>
      <c r="C18" s="2" t="s">
        <v>18</v>
      </c>
      <c r="D18" s="7">
        <f>F_Inputs!F15</f>
        <v>2.6089974371360999E-2</v>
      </c>
      <c r="E18" s="7">
        <f>F_Inputs!G15</f>
        <v>2.6089974371360999E-2</v>
      </c>
      <c r="F18" s="7">
        <f>F_Inputs!H15</f>
        <v>2.6089974371360999E-2</v>
      </c>
      <c r="G18" s="7">
        <f>F_Inputs!I15</f>
        <v>2.6089974371360999E-2</v>
      </c>
      <c r="H18" s="7">
        <f>F_Inputs!J15</f>
        <v>2.6089974371360999E-2</v>
      </c>
      <c r="I18" s="7">
        <f>F_Inputs!K15</f>
        <v>2.6089974371360999E-2</v>
      </c>
      <c r="J18" s="5"/>
    </row>
    <row r="19" spans="1:14" x14ac:dyDescent="0.2">
      <c r="A19" s="2" t="s">
        <v>43</v>
      </c>
      <c r="B19" s="2" t="s">
        <v>44</v>
      </c>
      <c r="C19" s="2" t="s">
        <v>18</v>
      </c>
      <c r="D19" s="7">
        <f>F_Inputs!F16</f>
        <v>6.2089974371360997E-2</v>
      </c>
      <c r="E19" s="7">
        <f>F_Inputs!G16</f>
        <v>6.2089974371360997E-2</v>
      </c>
      <c r="F19" s="7">
        <f>F_Inputs!H16</f>
        <v>6.2089974371360997E-2</v>
      </c>
      <c r="G19" s="7">
        <f>F_Inputs!I16</f>
        <v>6.2089974371360997E-2</v>
      </c>
      <c r="H19" s="7">
        <f>F_Inputs!J16</f>
        <v>6.2089974371360997E-2</v>
      </c>
      <c r="I19" s="7">
        <f>F_Inputs!K16</f>
        <v>6.2089974371360997E-2</v>
      </c>
      <c r="J19" s="5"/>
    </row>
    <row r="20" spans="1:14" x14ac:dyDescent="0.2">
      <c r="A20" s="2" t="s">
        <v>45</v>
      </c>
      <c r="B20" s="2" t="s">
        <v>24</v>
      </c>
      <c r="C20" s="2" t="s">
        <v>25</v>
      </c>
      <c r="D20" s="1">
        <v>-3</v>
      </c>
      <c r="E20" s="1">
        <v>-2</v>
      </c>
      <c r="F20" s="1">
        <v>-1</v>
      </c>
      <c r="G20" s="1">
        <v>0</v>
      </c>
      <c r="H20" s="1">
        <v>1</v>
      </c>
      <c r="I20" s="1">
        <v>2</v>
      </c>
      <c r="J20" s="5"/>
    </row>
    <row r="21" spans="1:14" x14ac:dyDescent="0.2">
      <c r="A21" s="2" t="s">
        <v>46</v>
      </c>
      <c r="B21" s="2" t="s">
        <v>47</v>
      </c>
      <c r="C21" s="2" t="s">
        <v>28</v>
      </c>
      <c r="D21" s="8">
        <f xml:space="preserve"> (1 + D19) ^ (D20)</f>
        <v>0.83467243660889656</v>
      </c>
      <c r="E21" s="8">
        <f t="shared" ref="E21:I21" si="8" xml:space="preserve"> (1 + E19) ^ (E20)</f>
        <v>0.88649722680642429</v>
      </c>
      <c r="F21" s="8">
        <f t="shared" si="8"/>
        <v>0.94153981689911781</v>
      </c>
      <c r="G21" s="8">
        <f t="shared" si="8"/>
        <v>1</v>
      </c>
      <c r="H21" s="8">
        <f t="shared" si="8"/>
        <v>1.062089974371361</v>
      </c>
      <c r="I21" s="8">
        <f t="shared" si="8"/>
        <v>1.1280351136601583</v>
      </c>
      <c r="J21" s="5"/>
    </row>
    <row r="22" spans="1:14" x14ac:dyDescent="0.2">
      <c r="A22" s="2" t="s">
        <v>48</v>
      </c>
      <c r="B22" s="2" t="s">
        <v>49</v>
      </c>
      <c r="C22" s="2" t="s">
        <v>10</v>
      </c>
      <c r="D22" s="27">
        <f>D16/D21</f>
        <v>-0.52116253145643099</v>
      </c>
      <c r="E22" s="27">
        <f t="shared" ref="E22" si="9">E16/E21</f>
        <v>9.0242809092812674E-3</v>
      </c>
      <c r="F22" s="27">
        <f t="shared" ref="F22" si="10">F16/F21</f>
        <v>6.9035848334138466E-3</v>
      </c>
      <c r="G22" s="27">
        <f t="shared" ref="G22" si="11">G16/G21</f>
        <v>1.35E-2</v>
      </c>
      <c r="H22" s="27">
        <f t="shared" ref="H22" si="12">H16/H21</f>
        <v>8.3170919725783585E-3</v>
      </c>
      <c r="I22" s="27">
        <f t="shared" ref="I22" si="13">I16/I21</f>
        <v>7.830873252994551E-3</v>
      </c>
      <c r="J22" s="5"/>
      <c r="K22" s="28" t="s">
        <v>112</v>
      </c>
      <c r="L22" s="28"/>
      <c r="M22" s="28"/>
      <c r="N22" s="28"/>
    </row>
    <row r="23" spans="1:14" x14ac:dyDescent="0.2">
      <c r="A23" s="2" t="s">
        <v>50</v>
      </c>
      <c r="B23" s="2" t="s">
        <v>51</v>
      </c>
      <c r="C23" s="2" t="s">
        <v>10</v>
      </c>
      <c r="D23" s="5"/>
      <c r="E23" s="5"/>
      <c r="F23" s="5"/>
      <c r="G23" s="5"/>
      <c r="H23" s="5"/>
      <c r="I23" s="5"/>
      <c r="J23" s="19">
        <f>-1 * SUM(D22:I22)</f>
        <v>0.47558670048816298</v>
      </c>
    </row>
    <row r="24" spans="1:14" x14ac:dyDescent="0.2">
      <c r="A24" s="20" t="s">
        <v>76</v>
      </c>
      <c r="D24" s="5"/>
      <c r="E24" s="5"/>
      <c r="F24" s="5"/>
      <c r="G24" s="5"/>
      <c r="H24" s="5"/>
      <c r="I24" s="5"/>
      <c r="J24" s="5"/>
    </row>
    <row r="25" spans="1:14" x14ac:dyDescent="0.2">
      <c r="A25" s="2" t="s">
        <v>77</v>
      </c>
      <c r="B25" s="24" t="s">
        <v>99</v>
      </c>
      <c r="C25" s="2" t="s">
        <v>10</v>
      </c>
      <c r="D25" s="4">
        <f>F_Inputs!F17</f>
        <v>0</v>
      </c>
      <c r="E25" s="5"/>
      <c r="F25" s="5"/>
      <c r="G25" s="5"/>
      <c r="H25" s="5"/>
      <c r="I25" s="5"/>
      <c r="J25" s="5"/>
    </row>
    <row r="26" spans="1:14" x14ac:dyDescent="0.2">
      <c r="A26" s="2" t="s">
        <v>78</v>
      </c>
      <c r="B26" s="24" t="s">
        <v>100</v>
      </c>
      <c r="C26" s="2" t="s">
        <v>13</v>
      </c>
      <c r="D26" s="4">
        <f>F_Inputs!F18</f>
        <v>0</v>
      </c>
      <c r="E26" s="4">
        <f>F_Inputs!G18</f>
        <v>0</v>
      </c>
      <c r="F26" s="4">
        <f>F_Inputs!H18</f>
        <v>0</v>
      </c>
      <c r="G26" s="4">
        <f>F_Inputs!I18</f>
        <v>0</v>
      </c>
      <c r="H26" s="4">
        <f>F_Inputs!J18</f>
        <v>0</v>
      </c>
      <c r="I26" s="4">
        <f>F_Inputs!K18</f>
        <v>0</v>
      </c>
      <c r="J26" s="5"/>
    </row>
    <row r="27" spans="1:14" x14ac:dyDescent="0.2">
      <c r="A27" s="2" t="s">
        <v>79</v>
      </c>
      <c r="B27" s="24" t="s">
        <v>105</v>
      </c>
      <c r="C27" s="2" t="s">
        <v>10</v>
      </c>
      <c r="D27" s="6">
        <f xml:space="preserve"> (D26/1000 - D25) / 2</f>
        <v>0</v>
      </c>
      <c r="E27" s="6">
        <f t="shared" ref="E27" si="14" xml:space="preserve"> (E26/1000 - E25) / 2</f>
        <v>0</v>
      </c>
      <c r="F27" s="6">
        <f t="shared" ref="F27" si="15" xml:space="preserve"> (F26/1000 - F25) / 2</f>
        <v>0</v>
      </c>
      <c r="G27" s="6">
        <f t="shared" ref="G27" si="16" xml:space="preserve"> (G26/1000 - G25) / 2</f>
        <v>0</v>
      </c>
      <c r="H27" s="6">
        <f t="shared" ref="H27" si="17" xml:space="preserve"> (H26/1000 - H25) / 2</f>
        <v>0</v>
      </c>
      <c r="I27" s="6">
        <f t="shared" ref="I27" si="18" xml:space="preserve"> (I26/1000 - I25) / 2</f>
        <v>0</v>
      </c>
      <c r="J27" s="5"/>
    </row>
    <row r="28" spans="1:14" x14ac:dyDescent="0.2">
      <c r="A28" s="2" t="s">
        <v>80</v>
      </c>
      <c r="B28" s="2" t="s">
        <v>102</v>
      </c>
      <c r="C28" s="2" t="s">
        <v>18</v>
      </c>
      <c r="D28" s="7">
        <f>F_Inputs!F19</f>
        <v>0</v>
      </c>
      <c r="E28" s="7">
        <f>F_Inputs!G19</f>
        <v>0</v>
      </c>
      <c r="F28" s="7">
        <f>F_Inputs!H19</f>
        <v>0</v>
      </c>
      <c r="G28" s="7">
        <f>F_Inputs!I19</f>
        <v>0</v>
      </c>
      <c r="H28" s="7">
        <f>F_Inputs!J19</f>
        <v>0</v>
      </c>
      <c r="I28" s="7">
        <f>F_Inputs!K19</f>
        <v>0</v>
      </c>
      <c r="J28" s="5"/>
    </row>
    <row r="29" spans="1:14" x14ac:dyDescent="0.2">
      <c r="A29" s="2" t="s">
        <v>19</v>
      </c>
      <c r="B29" s="2" t="s">
        <v>103</v>
      </c>
      <c r="C29" s="2" t="s">
        <v>18</v>
      </c>
      <c r="D29" s="7">
        <f>F_Inputs!F20</f>
        <v>0</v>
      </c>
      <c r="E29" s="7">
        <f>F_Inputs!G20</f>
        <v>0</v>
      </c>
      <c r="F29" s="7">
        <f>F_Inputs!H20</f>
        <v>0</v>
      </c>
      <c r="G29" s="7">
        <f>F_Inputs!I20</f>
        <v>0</v>
      </c>
      <c r="H29" s="7">
        <f>F_Inputs!J20</f>
        <v>0</v>
      </c>
      <c r="I29" s="7">
        <f>F_Inputs!K20</f>
        <v>0</v>
      </c>
      <c r="J29" s="5"/>
    </row>
    <row r="30" spans="1:14" x14ac:dyDescent="0.2">
      <c r="A30" s="2" t="s">
        <v>81</v>
      </c>
      <c r="B30" s="2" t="s">
        <v>104</v>
      </c>
      <c r="C30" s="2" t="s">
        <v>18</v>
      </c>
      <c r="D30" s="7">
        <f>F_Inputs!F21</f>
        <v>0</v>
      </c>
      <c r="E30" s="7">
        <f>F_Inputs!G21</f>
        <v>0</v>
      </c>
      <c r="F30" s="7">
        <f>F_Inputs!H21</f>
        <v>0</v>
      </c>
      <c r="G30" s="7">
        <f>F_Inputs!I21</f>
        <v>0</v>
      </c>
      <c r="H30" s="7">
        <f>F_Inputs!J21</f>
        <v>0</v>
      </c>
      <c r="I30" s="7">
        <f>F_Inputs!K21</f>
        <v>0</v>
      </c>
      <c r="J30" s="5"/>
    </row>
    <row r="31" spans="1:14" x14ac:dyDescent="0.2">
      <c r="A31" s="2" t="s">
        <v>82</v>
      </c>
      <c r="B31" s="2" t="s">
        <v>24</v>
      </c>
      <c r="C31" s="2" t="s">
        <v>25</v>
      </c>
      <c r="D31" s="1">
        <v>-3</v>
      </c>
      <c r="E31" s="1">
        <v>-2</v>
      </c>
      <c r="F31" s="1">
        <v>-1</v>
      </c>
      <c r="G31" s="1">
        <v>0</v>
      </c>
      <c r="H31" s="1">
        <v>1</v>
      </c>
      <c r="I31" s="1">
        <v>2</v>
      </c>
      <c r="J31" s="5"/>
    </row>
    <row r="32" spans="1:14" x14ac:dyDescent="0.2">
      <c r="A32" s="2" t="s">
        <v>83</v>
      </c>
      <c r="B32" s="24" t="s">
        <v>106</v>
      </c>
      <c r="C32" s="2" t="s">
        <v>28</v>
      </c>
      <c r="D32" s="8">
        <f xml:space="preserve"> (1 + D30) ^ (D31)</f>
        <v>1</v>
      </c>
      <c r="E32" s="8">
        <f t="shared" ref="E32" si="19" xml:space="preserve"> (1 + E30) ^ (E31)</f>
        <v>1</v>
      </c>
      <c r="F32" s="8">
        <f t="shared" ref="F32" si="20" xml:space="preserve"> (1 + F30) ^ (F31)</f>
        <v>1</v>
      </c>
      <c r="G32" s="8">
        <f t="shared" ref="G32" si="21" xml:space="preserve"> (1 + G30) ^ (G31)</f>
        <v>1</v>
      </c>
      <c r="H32" s="8">
        <f t="shared" ref="H32" si="22" xml:space="preserve"> (1 + H30) ^ (H31)</f>
        <v>1</v>
      </c>
      <c r="I32" s="8">
        <f t="shared" ref="I32" si="23" xml:space="preserve"> (1 + I30) ^ (I31)</f>
        <v>1</v>
      </c>
      <c r="J32" s="5"/>
    </row>
    <row r="33" spans="1:10" x14ac:dyDescent="0.2">
      <c r="A33" s="2" t="s">
        <v>84</v>
      </c>
      <c r="B33" s="24" t="s">
        <v>107</v>
      </c>
      <c r="C33" s="2" t="s">
        <v>10</v>
      </c>
      <c r="D33" s="8">
        <f>D27 * D32</f>
        <v>0</v>
      </c>
      <c r="E33" s="8">
        <f t="shared" ref="E33" si="24">E27 * E32</f>
        <v>0</v>
      </c>
      <c r="F33" s="8">
        <f t="shared" ref="F33" si="25">F27 * F32</f>
        <v>0</v>
      </c>
      <c r="G33" s="8">
        <f t="shared" ref="G33" si="26">G27 * G32</f>
        <v>0</v>
      </c>
      <c r="H33" s="8">
        <f t="shared" ref="H33" si="27">H27 * H32</f>
        <v>0</v>
      </c>
      <c r="I33" s="8">
        <f t="shared" ref="I33" si="28">I27 * I32</f>
        <v>0</v>
      </c>
      <c r="J33" s="5"/>
    </row>
    <row r="34" spans="1:10" x14ac:dyDescent="0.2">
      <c r="A34" s="2" t="s">
        <v>85</v>
      </c>
      <c r="B34" s="24" t="s">
        <v>108</v>
      </c>
      <c r="C34" s="2" t="s">
        <v>10</v>
      </c>
      <c r="D34" s="5"/>
      <c r="E34" s="5"/>
      <c r="F34" s="5"/>
      <c r="G34" s="5"/>
      <c r="H34" s="5"/>
      <c r="I34" s="5"/>
      <c r="J34" s="19">
        <f>-1 * SUM(D33:I33)</f>
        <v>0</v>
      </c>
    </row>
  </sheetData>
  <pageMargins left="0.70866141732283472" right="0.70866141732283472" top="0.74803149606299213" bottom="0.74803149606299213" header="0.31496062992125984" footer="0.31496062992125984"/>
  <pageSetup paperSize="9" scale="86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workbookViewId="0">
      <selection activeCell="E12" sqref="E12"/>
    </sheetView>
  </sheetViews>
  <sheetFormatPr defaultColWidth="9" defaultRowHeight="12.75" x14ac:dyDescent="0.2"/>
  <cols>
    <col min="1" max="1" width="9" style="2"/>
    <col min="2" max="2" width="19.125" style="2" customWidth="1"/>
    <col min="3" max="3" width="53.875" style="2" bestFit="1" customWidth="1"/>
    <col min="4" max="4" width="3.125" style="2" customWidth="1"/>
    <col min="5" max="5" width="14.25" style="2" bestFit="1" customWidth="1"/>
    <col min="6" max="11" width="9.625" style="2" customWidth="1"/>
    <col min="12" max="16384" width="9" style="2"/>
  </cols>
  <sheetData>
    <row r="1" spans="1:11" s="9" customFormat="1" x14ac:dyDescent="0.2">
      <c r="C1" s="9" t="s">
        <v>109</v>
      </c>
    </row>
    <row r="2" spans="1:11" s="9" customFormat="1" x14ac:dyDescent="0.2">
      <c r="A2" s="9" t="s">
        <v>52</v>
      </c>
      <c r="B2" s="9" t="s">
        <v>53</v>
      </c>
      <c r="C2" s="9" t="s">
        <v>54</v>
      </c>
      <c r="D2" s="9" t="s">
        <v>55</v>
      </c>
      <c r="E2" s="9" t="s">
        <v>56</v>
      </c>
      <c r="F2" s="9" t="s">
        <v>0</v>
      </c>
      <c r="G2" s="9" t="s">
        <v>1</v>
      </c>
      <c r="H2" s="9" t="s">
        <v>2</v>
      </c>
      <c r="I2" s="9" t="s">
        <v>3</v>
      </c>
      <c r="J2" s="9" t="s">
        <v>4</v>
      </c>
      <c r="K2" s="9" t="s">
        <v>5</v>
      </c>
    </row>
    <row r="4" spans="1:11" x14ac:dyDescent="0.2">
      <c r="B4" s="10" t="s">
        <v>57</v>
      </c>
      <c r="C4" s="11" t="s">
        <v>58</v>
      </c>
      <c r="D4" s="16" t="s">
        <v>10</v>
      </c>
      <c r="E4" s="13" t="s">
        <v>74</v>
      </c>
      <c r="F4" s="25">
        <f>Calc!D3</f>
        <v>0.98299999999999998</v>
      </c>
      <c r="G4" s="25"/>
      <c r="H4" s="25"/>
      <c r="I4" s="25"/>
      <c r="J4" s="25"/>
      <c r="K4" s="25"/>
    </row>
    <row r="5" spans="1:11" x14ac:dyDescent="0.2">
      <c r="B5" s="10" t="s">
        <v>59</v>
      </c>
      <c r="C5" s="11" t="s">
        <v>60</v>
      </c>
      <c r="D5" s="17" t="s">
        <v>13</v>
      </c>
      <c r="E5" s="13" t="s">
        <v>74</v>
      </c>
      <c r="F5" s="25">
        <f>Calc!D4</f>
        <v>2639</v>
      </c>
      <c r="G5" s="25">
        <f>Calc!E4</f>
        <v>1694</v>
      </c>
      <c r="H5" s="25">
        <f>Calc!F4</f>
        <v>648</v>
      </c>
      <c r="I5" s="25">
        <f>Calc!G4</f>
        <v>1032</v>
      </c>
      <c r="J5" s="25">
        <f>Calc!H4</f>
        <v>3131.6390000000001</v>
      </c>
      <c r="K5" s="25">
        <f>Calc!I4</f>
        <v>1125.6669999999999</v>
      </c>
    </row>
    <row r="6" spans="1:11" x14ac:dyDescent="0.2">
      <c r="B6" s="10" t="s">
        <v>61</v>
      </c>
      <c r="C6" s="11" t="s">
        <v>62</v>
      </c>
      <c r="D6" s="16" t="s">
        <v>10</v>
      </c>
      <c r="E6" s="13" t="s">
        <v>74</v>
      </c>
      <c r="F6" s="25">
        <f>Calc!D14</f>
        <v>0.88300000000000001</v>
      </c>
      <c r="G6" s="25"/>
      <c r="H6" s="25"/>
      <c r="I6" s="25"/>
      <c r="J6" s="25"/>
      <c r="K6" s="25"/>
    </row>
    <row r="7" spans="1:11" x14ac:dyDescent="0.2">
      <c r="B7" s="10" t="s">
        <v>63</v>
      </c>
      <c r="C7" s="11" t="s">
        <v>64</v>
      </c>
      <c r="D7" s="17" t="s">
        <v>13</v>
      </c>
      <c r="E7" s="13" t="s">
        <v>74</v>
      </c>
      <c r="F7" s="25">
        <v>0.98299999999999998</v>
      </c>
      <c r="G7" s="25" t="s">
        <v>111</v>
      </c>
      <c r="H7" s="25" t="s">
        <v>111</v>
      </c>
      <c r="I7" s="25" t="s">
        <v>111</v>
      </c>
      <c r="J7" s="25" t="s">
        <v>111</v>
      </c>
      <c r="K7" s="25" t="s">
        <v>111</v>
      </c>
    </row>
    <row r="8" spans="1:11" x14ac:dyDescent="0.2">
      <c r="B8" s="10" t="s">
        <v>65</v>
      </c>
      <c r="C8" s="11" t="s">
        <v>66</v>
      </c>
      <c r="D8" s="16" t="s">
        <v>10</v>
      </c>
      <c r="E8" s="13" t="s">
        <v>74</v>
      </c>
      <c r="F8" s="25">
        <v>2639</v>
      </c>
      <c r="G8" s="25">
        <v>1694</v>
      </c>
      <c r="H8" s="25">
        <v>648</v>
      </c>
      <c r="I8" s="25">
        <v>1032</v>
      </c>
      <c r="J8" s="25">
        <v>1125.6669999999999</v>
      </c>
      <c r="K8" s="25">
        <v>1125.6669999999999</v>
      </c>
    </row>
    <row r="9" spans="1:11" x14ac:dyDescent="0.2">
      <c r="B9" s="10" t="s">
        <v>67</v>
      </c>
      <c r="C9" s="11" t="s">
        <v>68</v>
      </c>
      <c r="D9" s="16" t="s">
        <v>10</v>
      </c>
      <c r="E9" s="13" t="s">
        <v>74</v>
      </c>
      <c r="F9" s="26"/>
      <c r="G9" s="25"/>
      <c r="H9" s="25"/>
      <c r="I9" s="25"/>
      <c r="J9" s="25"/>
      <c r="K9" s="25">
        <f>Calc!J23</f>
        <v>0.47558670048816298</v>
      </c>
    </row>
    <row r="10" spans="1:11" s="9" customFormat="1" x14ac:dyDescent="0.2">
      <c r="B10" s="12" t="s">
        <v>69</v>
      </c>
      <c r="C10" s="13" t="s">
        <v>70</v>
      </c>
      <c r="D10" s="18" t="s">
        <v>73</v>
      </c>
      <c r="E10" s="13" t="s">
        <v>74</v>
      </c>
      <c r="F10" s="14">
        <v>43356.725795254628</v>
      </c>
      <c r="G10" s="14">
        <v>43356.725795254628</v>
      </c>
      <c r="H10" s="14">
        <v>43356.725795254628</v>
      </c>
      <c r="I10" s="14">
        <v>43356.725795254628</v>
      </c>
      <c r="J10" s="14">
        <v>43356.725795254628</v>
      </c>
      <c r="K10" s="14">
        <v>43356.725795254628</v>
      </c>
    </row>
    <row r="11" spans="1:11" s="9" customFormat="1" x14ac:dyDescent="0.2">
      <c r="B11" s="12" t="s">
        <v>71</v>
      </c>
      <c r="C11" s="13" t="s">
        <v>72</v>
      </c>
      <c r="D11" s="18" t="s">
        <v>73</v>
      </c>
      <c r="E11" s="13" t="s">
        <v>74</v>
      </c>
      <c r="F11" s="15" t="s">
        <v>75</v>
      </c>
      <c r="G11" s="15" t="s">
        <v>75</v>
      </c>
      <c r="H11" s="15" t="s">
        <v>75</v>
      </c>
      <c r="I11" s="15" t="s">
        <v>75</v>
      </c>
      <c r="J11" s="15" t="s">
        <v>75</v>
      </c>
      <c r="K11" s="15" t="s">
        <v>75</v>
      </c>
    </row>
    <row r="12" spans="1:11" x14ac:dyDescent="0.2">
      <c r="F12" s="2">
        <v>0.88300000000000001</v>
      </c>
      <c r="G12" s="2" t="s">
        <v>111</v>
      </c>
      <c r="H12" s="2" t="s">
        <v>111</v>
      </c>
      <c r="I12" s="2" t="s">
        <v>111</v>
      </c>
      <c r="J12" s="2" t="s">
        <v>111</v>
      </c>
      <c r="K12" s="2" t="s">
        <v>111</v>
      </c>
    </row>
    <row r="13" spans="1:11" x14ac:dyDescent="0.2">
      <c r="F13" s="2">
        <v>13</v>
      </c>
      <c r="G13" s="2">
        <v>16</v>
      </c>
      <c r="H13" s="2">
        <v>13</v>
      </c>
      <c r="I13" s="2">
        <v>27</v>
      </c>
      <c r="J13" s="2">
        <v>17.667000000000002</v>
      </c>
      <c r="K13" s="2">
        <v>17.667000000000002</v>
      </c>
    </row>
  </sheetData>
  <sheetProtection sort="0"/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F_Inputs</vt:lpstr>
      <vt:lpstr>Calc</vt:lpstr>
      <vt:lpstr>F_Outputs</vt:lpstr>
      <vt:lpstr>Calc!Print_Area</vt:lpstr>
      <vt:lpstr>F_Inputs!Print_Area</vt:lpstr>
      <vt:lpstr>F_Outputs!Print_Area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2019-01-14T18:22:36Z</dcterms:created>
  <dcterms:modified xsi:type="dcterms:W3CDTF">2019-03-13T09:17:46Z</dcterms:modified>
</cp:coreProperties>
</file>